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VL\04_BD\02_Politique de lecture publique\06_Boite à outils\EVALUATION\Néoscrib\"/>
    </mc:Choice>
  </mc:AlternateContent>
  <xr:revisionPtr revIDLastSave="0" documentId="13_ncr:11_{3613BC37-5DB8-4C77-B87A-FC12E189DB8B}" xr6:coauthVersionLast="36" xr6:coauthVersionMax="36" xr10:uidLastSave="{00000000-0000-0000-0000-000000000000}"/>
  <bookViews>
    <workbookView xWindow="0" yWindow="0" windowWidth="23040" windowHeight="8484" activeTab="2" xr2:uid="{00000000-000D-0000-FFFF-FFFF00000000}"/>
  </bookViews>
  <sheets>
    <sheet name="Bénévoles" sheetId="3" r:id="rId1"/>
    <sheet name="Filière culturelle" sheetId="1" r:id="rId2"/>
    <sheet name="Autres filières" sheetId="2" r:id="rId3"/>
    <sheet name="Non titulaires" sheetId="5" r:id="rId4"/>
    <sheet name="Synthèse" sheetId="4" r:id="rId5"/>
  </sheets>
  <definedNames>
    <definedName name="OuiNon">Synthèse!$L$1:$L$2</definedName>
    <definedName name="T_bénévoles">Tableau2[#All]</definedName>
    <definedName name="T_conservateurs">Tableau16[#All]</definedName>
  </definedNames>
  <calcPr calcId="191029"/>
</workbook>
</file>

<file path=xl/calcChain.xml><?xml version="1.0" encoding="utf-8"?>
<calcChain xmlns="http://schemas.openxmlformats.org/spreadsheetml/2006/main">
  <c r="C37" i="1" l="1"/>
  <c r="E37" i="1" s="1"/>
  <c r="C36" i="1"/>
  <c r="E36" i="1" s="1"/>
  <c r="C35" i="1"/>
  <c r="E35" i="1" s="1"/>
  <c r="C34" i="1"/>
  <c r="E34" i="1" s="1"/>
  <c r="C33" i="1"/>
  <c r="E33" i="1" s="1"/>
  <c r="C32" i="1"/>
  <c r="E32" i="1" s="1"/>
  <c r="C31" i="1"/>
  <c r="E31" i="1" s="1"/>
  <c r="C24" i="1"/>
  <c r="E24" i="1" s="1"/>
  <c r="C23" i="1"/>
  <c r="E23" i="1" s="1"/>
  <c r="C22" i="1"/>
  <c r="E22" i="1" s="1"/>
  <c r="C21" i="1"/>
  <c r="E21" i="1" s="1"/>
  <c r="C14" i="1"/>
  <c r="E14" i="1" s="1"/>
  <c r="C8" i="1"/>
  <c r="E8" i="1" s="1"/>
  <c r="C7" i="1"/>
  <c r="E7" i="1" s="1"/>
  <c r="C24" i="2"/>
  <c r="E24" i="2"/>
  <c r="C23" i="2"/>
  <c r="E23" i="2" s="1"/>
  <c r="C22" i="2"/>
  <c r="E22" i="2" s="1"/>
  <c r="C21" i="2"/>
  <c r="E21" i="2" s="1"/>
  <c r="C8" i="2"/>
  <c r="E8" i="2" s="1"/>
  <c r="C16" i="2"/>
  <c r="E16" i="2"/>
  <c r="C15" i="2"/>
  <c r="E15" i="2" s="1"/>
  <c r="C14" i="2"/>
  <c r="E14" i="2" s="1"/>
  <c r="C13" i="2"/>
  <c r="E13" i="2" s="1"/>
  <c r="C7" i="2"/>
  <c r="E7" i="2" s="1"/>
  <c r="C17" i="5"/>
  <c r="E17" i="5" s="1"/>
  <c r="C8" i="5"/>
  <c r="E8" i="5" s="1"/>
  <c r="C16" i="5"/>
  <c r="E16" i="5" s="1"/>
  <c r="C7" i="5"/>
  <c r="E7" i="5" s="1"/>
  <c r="C20" i="3"/>
  <c r="E20" i="3" s="1"/>
  <c r="C19" i="3"/>
  <c r="E19" i="3" s="1"/>
  <c r="C18" i="3"/>
  <c r="E18" i="3" s="1"/>
  <c r="C17" i="3"/>
  <c r="E17" i="3" s="1"/>
  <c r="C16" i="3"/>
  <c r="E16" i="3" s="1"/>
  <c r="C15" i="3"/>
  <c r="E15" i="3" s="1"/>
  <c r="C14" i="3"/>
  <c r="E14" i="3" s="1"/>
  <c r="C13" i="3"/>
  <c r="E13" i="3" s="1"/>
  <c r="C12" i="3"/>
  <c r="E12" i="3" s="1"/>
  <c r="C11" i="3"/>
  <c r="E11" i="3" s="1"/>
  <c r="C10" i="3"/>
  <c r="E10" i="3" s="1"/>
  <c r="C9" i="3"/>
  <c r="E9" i="3" s="1"/>
  <c r="C8" i="3"/>
  <c r="E8" i="3" s="1"/>
  <c r="C7" i="3"/>
  <c r="E7" i="3" s="1"/>
  <c r="I17" i="4" l="1"/>
  <c r="I15" i="4"/>
  <c r="I14" i="4"/>
  <c r="I13" i="4"/>
  <c r="I12" i="4"/>
  <c r="I11" i="4"/>
  <c r="I9" i="4"/>
  <c r="G9" i="4"/>
  <c r="C30" i="1"/>
  <c r="E30" i="1" s="1"/>
  <c r="C6" i="3"/>
  <c r="E6" i="3" s="1"/>
  <c r="C5" i="3"/>
  <c r="E5" i="3" s="1"/>
  <c r="C29" i="1"/>
  <c r="E29" i="1" s="1"/>
  <c r="C20" i="1"/>
  <c r="E20" i="1" s="1"/>
  <c r="C19" i="1"/>
  <c r="E19" i="1" s="1"/>
  <c r="C13" i="1"/>
  <c r="E13" i="1" s="1"/>
  <c r="G14" i="4"/>
  <c r="C14" i="4"/>
  <c r="C20" i="2"/>
  <c r="E20" i="2" s="1"/>
  <c r="E13" i="4" s="1"/>
  <c r="C15" i="4"/>
  <c r="G15" i="4"/>
  <c r="C15" i="5"/>
  <c r="E15" i="5" s="1"/>
  <c r="G13" i="4"/>
  <c r="G12" i="4"/>
  <c r="G11" i="4"/>
  <c r="C6" i="5"/>
  <c r="E6" i="5" s="1"/>
  <c r="C13" i="4"/>
  <c r="C12" i="4"/>
  <c r="C11" i="4"/>
  <c r="C9" i="4"/>
  <c r="C8" i="4"/>
  <c r="C7" i="4"/>
  <c r="C6" i="4"/>
  <c r="C28" i="1"/>
  <c r="E28" i="1" s="1"/>
  <c r="C18" i="1"/>
  <c r="E18" i="1" s="1"/>
  <c r="C12" i="1"/>
  <c r="E12" i="1" s="1"/>
  <c r="C6" i="1"/>
  <c r="E6" i="1" s="1"/>
  <c r="C12" i="2"/>
  <c r="E12" i="2" s="1"/>
  <c r="E12" i="4" s="1"/>
  <c r="C6" i="2"/>
  <c r="E6" i="2" s="1"/>
  <c r="C17" i="4"/>
  <c r="G17" i="4"/>
  <c r="C4" i="3"/>
  <c r="E4" i="3" s="1"/>
  <c r="E15" i="4" l="1"/>
  <c r="E9" i="4"/>
  <c r="E8" i="4"/>
  <c r="E7" i="4"/>
  <c r="C18" i="4"/>
  <c r="C16" i="4"/>
  <c r="E14" i="4"/>
  <c r="E11" i="4"/>
  <c r="E6" i="4"/>
  <c r="E17" i="4"/>
  <c r="E16" i="4" l="1"/>
  <c r="E18" i="4"/>
</calcChain>
</file>

<file path=xl/sharedStrings.xml><?xml version="1.0" encoding="utf-8"?>
<sst xmlns="http://schemas.openxmlformats.org/spreadsheetml/2006/main" count="132" uniqueCount="81">
  <si>
    <t>G1 - Personnel</t>
  </si>
  <si>
    <t>Professionnels de la filière culture</t>
  </si>
  <si>
    <t>Personnes</t>
  </si>
  <si>
    <t>ETPT</t>
  </si>
  <si>
    <t>Conservateurs</t>
  </si>
  <si>
    <t>Bibliothécaires ou attachés de conservation</t>
  </si>
  <si>
    <t>Adjoints du patrimoine</t>
  </si>
  <si>
    <t>Fonction publique autres filières</t>
  </si>
  <si>
    <t>Non titulaires</t>
  </si>
  <si>
    <t>Bénévoles</t>
  </si>
  <si>
    <t>G103</t>
  </si>
  <si>
    <t>G105</t>
  </si>
  <si>
    <t>G111</t>
  </si>
  <si>
    <t>G114</t>
  </si>
  <si>
    <t>G117</t>
  </si>
  <si>
    <t>G120</t>
  </si>
  <si>
    <t>G123</t>
  </si>
  <si>
    <t>G126</t>
  </si>
  <si>
    <t>G129</t>
  </si>
  <si>
    <t>G101</t>
  </si>
  <si>
    <t>G104</t>
  </si>
  <si>
    <t>G106</t>
  </si>
  <si>
    <t>G112</t>
  </si>
  <si>
    <t>G115</t>
  </si>
  <si>
    <t>G118</t>
  </si>
  <si>
    <t>G121</t>
  </si>
  <si>
    <t>G124</t>
  </si>
  <si>
    <t>G127</t>
  </si>
  <si>
    <t>G131</t>
  </si>
  <si>
    <t>G102</t>
  </si>
  <si>
    <t>G113</t>
  </si>
  <si>
    <t>G116</t>
  </si>
  <si>
    <t>G122</t>
  </si>
  <si>
    <t>G125</t>
  </si>
  <si>
    <t>G128</t>
  </si>
  <si>
    <t>G130</t>
  </si>
  <si>
    <t>G119</t>
  </si>
  <si>
    <t>Professionnels de la filière culturelle</t>
  </si>
  <si>
    <t>NOM Prénom</t>
  </si>
  <si>
    <t>ETP</t>
  </si>
  <si>
    <t>Nombre d'heures travaillées par semaine</t>
  </si>
  <si>
    <t>Catégorie A autres filières</t>
  </si>
  <si>
    <t>Catégorie B autres filières</t>
  </si>
  <si>
    <t>Catégorie C autres filières</t>
  </si>
  <si>
    <t>Formation initiale</t>
  </si>
  <si>
    <t>Non titulaires et emplois aidés</t>
  </si>
  <si>
    <t>Emplois aidés</t>
  </si>
  <si>
    <t>Assistants territoriaux de conservation</t>
  </si>
  <si>
    <t>G133</t>
  </si>
  <si>
    <t>G134</t>
  </si>
  <si>
    <t>Total salariés</t>
  </si>
  <si>
    <t>G135</t>
  </si>
  <si>
    <t>G132</t>
  </si>
  <si>
    <t xml:space="preserve">  Conservateurs</t>
  </si>
  <si>
    <t xml:space="preserve">  Bibliothécaires ou attachés de conservation</t>
  </si>
  <si>
    <t xml:space="preserve">  Assistants territoriaux de conservation</t>
  </si>
  <si>
    <t xml:space="preserve">  Adjoints du patrimoine</t>
  </si>
  <si>
    <t xml:space="preserve">  Catégorie A</t>
  </si>
  <si>
    <t xml:space="preserve">  Catégorie B</t>
  </si>
  <si>
    <t xml:space="preserve">  Catégorie C</t>
  </si>
  <si>
    <t>Nombre total d'agents</t>
  </si>
  <si>
    <t>G136</t>
  </si>
  <si>
    <t>G137</t>
  </si>
  <si>
    <t>G138</t>
  </si>
  <si>
    <t>G139</t>
  </si>
  <si>
    <t>G140</t>
  </si>
  <si>
    <t>G141</t>
  </si>
  <si>
    <t>G142</t>
  </si>
  <si>
    <t>Dont qualifiés</t>
  </si>
  <si>
    <t>ETPT qualifiés</t>
  </si>
  <si>
    <t>Oui</t>
  </si>
  <si>
    <t>Non</t>
  </si>
  <si>
    <t>(en nb de personnes)</t>
  </si>
  <si>
    <t>Dont contrats d'accompagnement dans l'emploi</t>
  </si>
  <si>
    <t>Nombre de mois travaillés en 2021</t>
  </si>
  <si>
    <t xml:space="preserve">Nombre de mois travaillés </t>
  </si>
  <si>
    <t>Nombre de mois travaillés</t>
  </si>
  <si>
    <t>Formation Initiale*</t>
  </si>
  <si>
    <t>* Ont le statut de bénévole qualifié, les personnes ayant suivi les 5 jours de la formation initiale</t>
  </si>
  <si>
    <t>Formation initiale*</t>
  </si>
  <si>
    <t>* Ont le statut de personnel qualifié, les personnes ayant suivi les 5 jours de la formation initiale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</si>
</sst>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2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4" borderId="4" xfId="0" applyFont="1" applyFill="1" applyBorder="1"/>
    <xf numFmtId="2" fontId="0" fillId="4" borderId="4" xfId="0" applyNumberFormat="1" applyFont="1" applyFill="1" applyBorder="1"/>
    <xf numFmtId="0" fontId="0" fillId="4" borderId="0" xfId="0" applyFont="1" applyFill="1" applyBorder="1"/>
    <xf numFmtId="0" fontId="2" fillId="0" borderId="0" xfId="0" applyFont="1" applyFill="1" applyAlignment="1">
      <alignment horizontal="left"/>
    </xf>
    <xf numFmtId="0" fontId="0" fillId="4" borderId="4" xfId="0" applyFill="1" applyBorder="1"/>
    <xf numFmtId="0" fontId="0" fillId="4" borderId="0" xfId="0" applyFill="1" applyBorder="1"/>
    <xf numFmtId="0" fontId="0" fillId="0" borderId="0" xfId="0" applyBorder="1"/>
    <xf numFmtId="2" fontId="0" fillId="0" borderId="0" xfId="0" applyNumberFormat="1" applyBorder="1"/>
    <xf numFmtId="0" fontId="3" fillId="0" borderId="7" xfId="0" applyFont="1" applyFill="1" applyBorder="1"/>
    <xf numFmtId="0" fontId="1" fillId="0" borderId="8" xfId="0" applyFont="1" applyFill="1" applyBorder="1" applyAlignment="1">
      <alignment horizontal="center"/>
    </xf>
    <xf numFmtId="0" fontId="3" fillId="0" borderId="6" xfId="0" applyFont="1" applyFill="1" applyBorder="1"/>
    <xf numFmtId="2" fontId="1" fillId="0" borderId="8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5" xfId="0" applyFont="1" applyFill="1" applyBorder="1" applyAlignment="1"/>
    <xf numFmtId="0" fontId="6" fillId="0" borderId="7" xfId="0" applyFont="1" applyFill="1" applyBorder="1" applyAlignment="1"/>
    <xf numFmtId="0" fontId="6" fillId="0" borderId="5" xfId="0" applyFont="1" applyFill="1" applyBorder="1"/>
    <xf numFmtId="0" fontId="9" fillId="0" borderId="5" xfId="0" applyFont="1" applyFill="1" applyBorder="1"/>
    <xf numFmtId="0" fontId="7" fillId="0" borderId="0" xfId="0" applyFont="1"/>
    <xf numFmtId="0" fontId="3" fillId="0" borderId="13" xfId="0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14" xfId="0" applyFont="1" applyFill="1" applyBorder="1" applyAlignment="1"/>
    <xf numFmtId="0" fontId="3" fillId="0" borderId="0" xfId="0" applyFont="1" applyFill="1" applyBorder="1" applyAlignment="1"/>
    <xf numFmtId="0" fontId="3" fillId="0" borderId="15" xfId="0" applyFont="1" applyFill="1" applyBorder="1" applyAlignment="1"/>
    <xf numFmtId="0" fontId="9" fillId="0" borderId="16" xfId="0" applyFont="1" applyFill="1" applyBorder="1" applyAlignment="1"/>
    <xf numFmtId="0" fontId="9" fillId="0" borderId="0" xfId="0" applyFont="1" applyFill="1" applyBorder="1" applyAlignment="1"/>
    <xf numFmtId="0" fontId="9" fillId="0" borderId="15" xfId="0" applyFont="1" applyFill="1" applyBorder="1" applyAlignment="1"/>
    <xf numFmtId="0" fontId="3" fillId="0" borderId="17" xfId="0" applyFont="1" applyFill="1" applyBorder="1" applyAlignment="1"/>
    <xf numFmtId="0" fontId="3" fillId="0" borderId="3" xfId="0" applyFont="1" applyFill="1" applyBorder="1" applyAlignment="1"/>
    <xf numFmtId="0" fontId="3" fillId="0" borderId="18" xfId="0" applyFont="1" applyFill="1" applyBorder="1" applyAlignment="1"/>
    <xf numFmtId="0" fontId="9" fillId="0" borderId="19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6" fillId="0" borderId="11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/>
    <xf numFmtId="0" fontId="8" fillId="0" borderId="6" xfId="0" applyFont="1" applyFill="1" applyBorder="1" applyAlignment="1"/>
    <xf numFmtId="0" fontId="11" fillId="4" borderId="4" xfId="0" applyFont="1" applyFill="1" applyBorder="1"/>
    <xf numFmtId="2" fontId="11" fillId="4" borderId="4" xfId="0" applyNumberFormat="1" applyFont="1" applyFill="1" applyBorder="1"/>
    <xf numFmtId="0" fontId="11" fillId="4" borderId="0" xfId="0" applyFont="1" applyFill="1"/>
    <xf numFmtId="0" fontId="12" fillId="0" borderId="5" xfId="0" applyFont="1" applyFill="1" applyBorder="1" applyAlignment="1">
      <alignment horizontal="left" wrapText="1" indent="1"/>
    </xf>
    <xf numFmtId="0" fontId="2" fillId="2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81">
    <dxf>
      <numFmt numFmtId="2" formatCode="0.00"/>
    </dxf>
    <dxf>
      <numFmt numFmtId="2" formatCode="0.0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/>
        <vertical/>
        <horizontal/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9000000}" name="Tableau2" displayName="Tableau2" ref="A3:F20" totalsRowShown="0" headerRowDxfId="2">
  <tableColumns count="6">
    <tableColumn id="1" xr3:uid="{00000000-0010-0000-0900-000001000000}" name="NOM Prénom"/>
    <tableColumn id="2" xr3:uid="{00000000-0010-0000-0900-000002000000}" name="Nombre d'heures travaillées par semaine"/>
    <tableColumn id="3" xr3:uid="{00000000-0010-0000-0900-000003000000}" name="ETP" dataDxfId="1">
      <calculatedColumnFormula>Tableau2[Nombre d''heures travaillées par semaine]/35</calculatedColumnFormula>
    </tableColumn>
    <tableColumn id="4" xr3:uid="{00000000-0010-0000-0900-000004000000}" name="Nombre de mois travaillés"/>
    <tableColumn id="5" xr3:uid="{00000000-0010-0000-0900-000005000000}" name="ETPT" dataDxfId="0">
      <calculatedColumnFormula>(Tableau2[ETP]*Tableau2[Nombre de mois travaillés])/12</calculatedColumnFormula>
    </tableColumn>
    <tableColumn id="6" xr3:uid="{00000000-0010-0000-0900-000006000000}" name="Formation Initiale*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au11112" displayName="Tableau11112" ref="A14:F17" totalsRowShown="0" headerRowDxfId="11" headerRowBorderDxfId="10" tableBorderDxfId="9">
  <tableColumns count="6">
    <tableColumn id="1" xr3:uid="{00000000-0010-0000-0800-000001000000}" name="NOM Prénom" dataDxfId="8"/>
    <tableColumn id="2" xr3:uid="{00000000-0010-0000-0800-000002000000}" name="Nombre d'heures travaillées par semaine" dataDxfId="7"/>
    <tableColumn id="3" xr3:uid="{00000000-0010-0000-0800-000003000000}" name="ETP" dataDxfId="6">
      <calculatedColumnFormula>Tableau11112[Nombre d''heures travaillées par semaine]/35</calculatedColumnFormula>
    </tableColumn>
    <tableColumn id="4" xr3:uid="{00000000-0010-0000-0800-000004000000}" name="Nombre de mois travaillés" dataDxfId="5"/>
    <tableColumn id="5" xr3:uid="{00000000-0010-0000-0800-000005000000}" name="ETPT" dataDxfId="4">
      <calculatedColumnFormula>(Tableau11112[ETP]*Tableau11112[Nombre de mois travaillés])/12</calculatedColumnFormula>
    </tableColumn>
    <tableColumn id="6" xr3:uid="{00000000-0010-0000-0800-000006000000}" name="Formation initiale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au16" displayName="Tableau16" ref="A5:E8" totalsRowShown="0" headerRowDxfId="80" headerRowBorderDxfId="79" tableBorderDxfId="78">
  <tableColumns count="5">
    <tableColumn id="1" xr3:uid="{00000000-0010-0000-0000-000001000000}" name="NOM Prénom" dataDxfId="77"/>
    <tableColumn id="2" xr3:uid="{00000000-0010-0000-0000-000002000000}" name="Nombre d'heures travaillées par semaine" dataDxfId="76"/>
    <tableColumn id="3" xr3:uid="{00000000-0010-0000-0000-000003000000}" name="ETP" dataDxfId="75">
      <calculatedColumnFormula>Tableau16[Nombre d''heures travaillées par semaine]/35</calculatedColumnFormula>
    </tableColumn>
    <tableColumn id="4" xr3:uid="{00000000-0010-0000-0000-000004000000}" name="Nombre de mois travaillés en 2021" dataDxfId="74"/>
    <tableColumn id="5" xr3:uid="{00000000-0010-0000-0000-000005000000}" name="ETPT" dataDxfId="73">
      <calculatedColumnFormula>(Tableau16[ETP]*Tableau16[Nombre de mois travaillés en 2021])/12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au37" displayName="Tableau37" ref="A11:E14" totalsRowShown="0" headerRowDxfId="72" headerRowBorderDxfId="71" tableBorderDxfId="70">
  <tableColumns count="5">
    <tableColumn id="1" xr3:uid="{00000000-0010-0000-0100-000001000000}" name="NOM Prénom" dataDxfId="69"/>
    <tableColumn id="2" xr3:uid="{00000000-0010-0000-0100-000002000000}" name="Nombre d'heures travaillées par semaine" dataDxfId="68"/>
    <tableColumn id="3" xr3:uid="{00000000-0010-0000-0100-000003000000}" name="ETP" dataDxfId="67">
      <calculatedColumnFormula>Tableau37[Nombre d''heures travaillées par semaine]/35</calculatedColumnFormula>
    </tableColumn>
    <tableColumn id="4" xr3:uid="{00000000-0010-0000-0100-000004000000}" name="Nombre de mois travaillés " dataDxfId="66"/>
    <tableColumn id="5" xr3:uid="{00000000-0010-0000-0100-000005000000}" name="ETPT" dataDxfId="65">
      <calculatedColumnFormula>(Tableau37[ETP]*Tableau37[[Nombre de mois travaillés ]])/12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au48" displayName="Tableau48" ref="A17:E24" totalsRowShown="0" headerRowDxfId="64" headerRowBorderDxfId="63" tableBorderDxfId="62">
  <tableColumns count="5">
    <tableColumn id="1" xr3:uid="{00000000-0010-0000-0200-000001000000}" name="NOM Prénom" dataDxfId="61"/>
    <tableColumn id="2" xr3:uid="{00000000-0010-0000-0200-000002000000}" name="Nombre d'heures travaillées par semaine" dataDxfId="60"/>
    <tableColumn id="3" xr3:uid="{00000000-0010-0000-0200-000003000000}" name="ETP" dataDxfId="59">
      <calculatedColumnFormula>Tableau48[Nombre d''heures travaillées par semaine]/35</calculatedColumnFormula>
    </tableColumn>
    <tableColumn id="4" xr3:uid="{00000000-0010-0000-0200-000004000000}" name="Nombre de mois travaillés " dataDxfId="58"/>
    <tableColumn id="5" xr3:uid="{00000000-0010-0000-0200-000005000000}" name="ETPT" dataDxfId="57">
      <calculatedColumnFormula>(Tableau48[ETP]*Tableau48[[Nombre de mois travaillés ]])/12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au4810" displayName="Tableau4810" ref="A27:F37" totalsRowShown="0" headerRowDxfId="56" headerRowBorderDxfId="55" tableBorderDxfId="54">
  <tableColumns count="6">
    <tableColumn id="1" xr3:uid="{00000000-0010-0000-0300-000001000000}" name="NOM Prénom" dataDxfId="53"/>
    <tableColumn id="2" xr3:uid="{00000000-0010-0000-0300-000002000000}" name="Nombre d'heures travaillées par semaine" dataDxfId="52"/>
    <tableColumn id="3" xr3:uid="{00000000-0010-0000-0300-000003000000}" name="ETP" dataDxfId="51">
      <calculatedColumnFormula>Tableau4810[Nombre d''heures travaillées par semaine]/35</calculatedColumnFormula>
    </tableColumn>
    <tableColumn id="4" xr3:uid="{00000000-0010-0000-0300-000004000000}" name="Nombre de mois travaillés" dataDxfId="50"/>
    <tableColumn id="5" xr3:uid="{00000000-0010-0000-0300-000005000000}" name="ETPT" dataDxfId="49">
      <calculatedColumnFormula>(Tableau4810[ETP]*Tableau4810[Nombre de mois travaillés])/12</calculatedColumnFormula>
    </tableColumn>
    <tableColumn id="6" xr3:uid="{00000000-0010-0000-0300-000006000000}" name="Formation initiale" dataDxfId="4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au1" displayName="Tableau1" ref="A5:F8" totalsRowShown="0" headerRowDxfId="47" headerRowBorderDxfId="46" tableBorderDxfId="45">
  <tableColumns count="6">
    <tableColumn id="1" xr3:uid="{00000000-0010-0000-0400-000001000000}" name="NOM Prénom" dataDxfId="44"/>
    <tableColumn id="2" xr3:uid="{00000000-0010-0000-0400-000002000000}" name="Nombre d'heures travaillées par semaine" dataDxfId="43"/>
    <tableColumn id="3" xr3:uid="{00000000-0010-0000-0400-000003000000}" name="ETP" dataDxfId="42">
      <calculatedColumnFormula>Tableau1[Nombre d''heures travaillées par semaine]/35</calculatedColumnFormula>
    </tableColumn>
    <tableColumn id="4" xr3:uid="{00000000-0010-0000-0400-000004000000}" name="Nombre de mois travaillés" dataDxfId="41"/>
    <tableColumn id="5" xr3:uid="{00000000-0010-0000-0400-000005000000}" name="ETPT" dataDxfId="40">
      <calculatedColumnFormula>(Tableau1[ETP]*Tableau1[Nombre de mois travaillés])/12</calculatedColumnFormula>
    </tableColumn>
    <tableColumn id="6" xr3:uid="{00000000-0010-0000-0400-000006000000}" name="Formation initiale" dataDxfId="39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leau3" displayName="Tableau3" ref="A11:F16" totalsRowShown="0" headerRowDxfId="38" headerRowBorderDxfId="37" tableBorderDxfId="36">
  <tableColumns count="6">
    <tableColumn id="1" xr3:uid="{00000000-0010-0000-0500-000001000000}" name="NOM Prénom" dataDxfId="35"/>
    <tableColumn id="2" xr3:uid="{00000000-0010-0000-0500-000002000000}" name="Nombre d'heures travaillées par semaine" dataDxfId="34"/>
    <tableColumn id="3" xr3:uid="{00000000-0010-0000-0500-000003000000}" name="ETP" dataDxfId="33">
      <calculatedColumnFormula>Tableau3[Nombre d''heures travaillées par semaine]/35</calculatedColumnFormula>
    </tableColumn>
    <tableColumn id="4" xr3:uid="{00000000-0010-0000-0500-000004000000}" name="Nombre de mois travaillés" dataDxfId="32"/>
    <tableColumn id="5" xr3:uid="{00000000-0010-0000-0500-000005000000}" name="ETPT" dataDxfId="31">
      <calculatedColumnFormula>(Tableau3[ETP]*Tableau3[Nombre de mois travaillés])/12</calculatedColumnFormula>
    </tableColumn>
    <tableColumn id="6" xr3:uid="{00000000-0010-0000-0500-000006000000}" name="Formation initiale" dataDxfId="3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au4" displayName="Tableau4" ref="A19:F24" totalsRowShown="0" headerRowDxfId="29" headerRowBorderDxfId="28" tableBorderDxfId="27">
  <tableColumns count="6">
    <tableColumn id="1" xr3:uid="{00000000-0010-0000-0600-000001000000}" name="NOM Prénom" dataDxfId="26"/>
    <tableColumn id="2" xr3:uid="{00000000-0010-0000-0600-000002000000}" name="Nombre d'heures travaillées par semaine" dataDxfId="25"/>
    <tableColumn id="3" xr3:uid="{00000000-0010-0000-0600-000003000000}" name="ETP" dataDxfId="24">
      <calculatedColumnFormula>Tableau4[Nombre d''heures travaillées par semaine]/35</calculatedColumnFormula>
    </tableColumn>
    <tableColumn id="4" xr3:uid="{00000000-0010-0000-0600-000004000000}" name="Nombre de mois travaillés" dataDxfId="23"/>
    <tableColumn id="5" xr3:uid="{00000000-0010-0000-0600-000005000000}" name="ETPT" dataDxfId="22">
      <calculatedColumnFormula>(Tableau4[ETP]*Tableau4[Nombre de mois travaillés])/12</calculatedColumnFormula>
    </tableColumn>
    <tableColumn id="6" xr3:uid="{00000000-0010-0000-0600-000006000000}" name="Formation initiale*" dataDxfId="21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au111" displayName="Tableau111" ref="A5:F8" totalsRowShown="0" headerRowDxfId="20" headerRowBorderDxfId="19" tableBorderDxfId="18">
  <tableColumns count="6">
    <tableColumn id="1" xr3:uid="{00000000-0010-0000-0700-000001000000}" name="NOM Prénom" dataDxfId="17"/>
    <tableColumn id="2" xr3:uid="{00000000-0010-0000-0700-000002000000}" name="Nombre d'heures travaillées par semaine" dataDxfId="16"/>
    <tableColumn id="3" xr3:uid="{00000000-0010-0000-0700-000003000000}" name="ETP" dataDxfId="15">
      <calculatedColumnFormula>Tableau111[Nombre d''heures travaillées par semaine]/35</calculatedColumnFormula>
    </tableColumn>
    <tableColumn id="4" xr3:uid="{00000000-0010-0000-0700-000004000000}" name="Nombre de mois travaillés" dataDxfId="14"/>
    <tableColumn id="5" xr3:uid="{00000000-0010-0000-0700-000005000000}" name="ETPT" dataDxfId="13">
      <calculatedColumnFormula>(Tableau111[ETP]*Tableau111[Nombre de mois travaillés])/12</calculatedColumnFormula>
    </tableColumn>
    <tableColumn id="6" xr3:uid="{00000000-0010-0000-0700-000006000000}" name="Formation initiale" dataDxfId="1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showGridLines="0" showRowColHeaders="0" workbookViewId="0">
      <selection activeCell="H5" sqref="H5"/>
    </sheetView>
  </sheetViews>
  <sheetFormatPr baseColWidth="10" defaultRowHeight="14.4" x14ac:dyDescent="0.3"/>
  <cols>
    <col min="1" max="1" width="30.77734375" customWidth="1"/>
    <col min="2" max="2" width="16.77734375" customWidth="1"/>
    <col min="3" max="3" width="11.5546875" customWidth="1"/>
    <col min="4" max="4" width="16.77734375" customWidth="1"/>
    <col min="5" max="5" width="11.5546875" customWidth="1"/>
    <col min="6" max="6" width="16.77734375" customWidth="1"/>
  </cols>
  <sheetData>
    <row r="1" spans="1:8" ht="21" x14ac:dyDescent="0.4">
      <c r="A1" s="49" t="s">
        <v>9</v>
      </c>
      <c r="B1" s="49"/>
      <c r="C1" s="49"/>
      <c r="D1" s="49"/>
      <c r="E1" s="49"/>
      <c r="F1" s="49"/>
    </row>
    <row r="3" spans="1:8" s="2" customFormat="1" ht="45" customHeight="1" x14ac:dyDescent="0.3">
      <c r="A3" s="2" t="s">
        <v>38</v>
      </c>
      <c r="B3" s="2" t="s">
        <v>40</v>
      </c>
      <c r="C3" s="2" t="s">
        <v>39</v>
      </c>
      <c r="D3" s="2" t="s">
        <v>76</v>
      </c>
      <c r="E3" s="2" t="s">
        <v>3</v>
      </c>
      <c r="F3" s="2" t="s">
        <v>77</v>
      </c>
    </row>
    <row r="4" spans="1:8" x14ac:dyDescent="0.3">
      <c r="C4" s="1">
        <f>Tableau2[Nombre d''heures travaillées par semaine]/35</f>
        <v>0</v>
      </c>
      <c r="E4" s="1">
        <f>(Tableau2[ETP]*Tableau2[Nombre de mois travaillés])/12</f>
        <v>0</v>
      </c>
    </row>
    <row r="5" spans="1:8" x14ac:dyDescent="0.3">
      <c r="A5" s="11"/>
      <c r="B5" s="11"/>
      <c r="C5" s="12">
        <f>Tableau2[Nombre d''heures travaillées par semaine]/35</f>
        <v>0</v>
      </c>
      <c r="D5" s="11"/>
      <c r="E5" s="12">
        <f>(Tableau2[ETP]*Tableau2[Nombre de mois travaillés])/12</f>
        <v>0</v>
      </c>
      <c r="F5" s="11"/>
      <c r="H5" t="s">
        <v>78</v>
      </c>
    </row>
    <row r="6" spans="1:8" x14ac:dyDescent="0.3">
      <c r="A6" s="11"/>
      <c r="B6" s="11"/>
      <c r="C6" s="12">
        <f>Tableau2[Nombre d''heures travaillées par semaine]/35</f>
        <v>0</v>
      </c>
      <c r="D6" s="11"/>
      <c r="E6" s="12">
        <f>(Tableau2[ETP]*Tableau2[Nombre de mois travaillés])/12</f>
        <v>0</v>
      </c>
      <c r="F6" s="11"/>
    </row>
    <row r="7" spans="1:8" x14ac:dyDescent="0.3">
      <c r="C7" s="1">
        <f>Tableau2[Nombre d''heures travaillées par semaine]/35</f>
        <v>0</v>
      </c>
      <c r="E7" s="1">
        <f>(Tableau2[ETP]*Tableau2[Nombre de mois travaillés])/12</f>
        <v>0</v>
      </c>
    </row>
    <row r="8" spans="1:8" x14ac:dyDescent="0.3">
      <c r="C8" s="1">
        <f>Tableau2[Nombre d''heures travaillées par semaine]/35</f>
        <v>0</v>
      </c>
      <c r="E8" s="1">
        <f>(Tableau2[ETP]*Tableau2[Nombre de mois travaillés])/12</f>
        <v>0</v>
      </c>
    </row>
    <row r="9" spans="1:8" x14ac:dyDescent="0.3">
      <c r="C9" s="1">
        <f>Tableau2[Nombre d''heures travaillées par semaine]/35</f>
        <v>0</v>
      </c>
      <c r="E9" s="1">
        <f>(Tableau2[ETP]*Tableau2[Nombre de mois travaillés])/12</f>
        <v>0</v>
      </c>
    </row>
    <row r="10" spans="1:8" x14ac:dyDescent="0.3">
      <c r="C10" s="1">
        <f>Tableau2[Nombre d''heures travaillées par semaine]/35</f>
        <v>0</v>
      </c>
      <c r="E10" s="1">
        <f>(Tableau2[ETP]*Tableau2[Nombre de mois travaillés])/12</f>
        <v>0</v>
      </c>
    </row>
    <row r="11" spans="1:8" x14ac:dyDescent="0.3">
      <c r="C11" s="1">
        <f>Tableau2[Nombre d''heures travaillées par semaine]/35</f>
        <v>0</v>
      </c>
      <c r="E11" s="1">
        <f>(Tableau2[ETP]*Tableau2[Nombre de mois travaillés])/12</f>
        <v>0</v>
      </c>
    </row>
    <row r="12" spans="1:8" x14ac:dyDescent="0.3">
      <c r="C12" s="1">
        <f>Tableau2[Nombre d''heures travaillées par semaine]/35</f>
        <v>0</v>
      </c>
      <c r="E12" s="1">
        <f>(Tableau2[ETP]*Tableau2[Nombre de mois travaillés])/12</f>
        <v>0</v>
      </c>
    </row>
    <row r="13" spans="1:8" x14ac:dyDescent="0.3">
      <c r="C13" s="1">
        <f>Tableau2[Nombre d''heures travaillées par semaine]/35</f>
        <v>0</v>
      </c>
      <c r="E13" s="1">
        <f>(Tableau2[ETP]*Tableau2[Nombre de mois travaillés])/12</f>
        <v>0</v>
      </c>
    </row>
    <row r="14" spans="1:8" x14ac:dyDescent="0.3">
      <c r="C14" s="1">
        <f>Tableau2[Nombre d''heures travaillées par semaine]/35</f>
        <v>0</v>
      </c>
      <c r="E14" s="1">
        <f>(Tableau2[ETP]*Tableau2[Nombre de mois travaillés])/12</f>
        <v>0</v>
      </c>
    </row>
    <row r="15" spans="1:8" x14ac:dyDescent="0.3">
      <c r="C15" s="1">
        <f>Tableau2[Nombre d''heures travaillées par semaine]/35</f>
        <v>0</v>
      </c>
      <c r="E15" s="1">
        <f>(Tableau2[ETP]*Tableau2[Nombre de mois travaillés])/12</f>
        <v>0</v>
      </c>
    </row>
    <row r="16" spans="1:8" x14ac:dyDescent="0.3">
      <c r="C16" s="1">
        <f>Tableau2[Nombre d''heures travaillées par semaine]/35</f>
        <v>0</v>
      </c>
      <c r="E16" s="1">
        <f>(Tableau2[ETP]*Tableau2[Nombre de mois travaillés])/12</f>
        <v>0</v>
      </c>
    </row>
    <row r="17" spans="3:5" x14ac:dyDescent="0.3">
      <c r="C17" s="1">
        <f>Tableau2[Nombre d''heures travaillées par semaine]/35</f>
        <v>0</v>
      </c>
      <c r="E17" s="1">
        <f>(Tableau2[ETP]*Tableau2[Nombre de mois travaillés])/12</f>
        <v>0</v>
      </c>
    </row>
    <row r="18" spans="3:5" x14ac:dyDescent="0.3">
      <c r="C18" s="1">
        <f>Tableau2[Nombre d''heures travaillées par semaine]/35</f>
        <v>0</v>
      </c>
      <c r="E18" s="1">
        <f>(Tableau2[ETP]*Tableau2[Nombre de mois travaillés])/12</f>
        <v>0</v>
      </c>
    </row>
    <row r="19" spans="3:5" x14ac:dyDescent="0.3">
      <c r="C19" s="1">
        <f>Tableau2[Nombre d''heures travaillées par semaine]/35</f>
        <v>0</v>
      </c>
      <c r="E19" s="1">
        <f>(Tableau2[ETP]*Tableau2[Nombre de mois travaillés])/12</f>
        <v>0</v>
      </c>
    </row>
    <row r="20" spans="3:5" x14ac:dyDescent="0.3">
      <c r="C20" s="1">
        <f>Tableau2[Nombre d''heures travaillées par semaine]/35</f>
        <v>0</v>
      </c>
      <c r="E20" s="1">
        <f>(Tableau2[ETP]*Tableau2[Nombre de mois travaillés])/12</f>
        <v>0</v>
      </c>
    </row>
  </sheetData>
  <mergeCells count="1">
    <mergeCell ref="A1:F1"/>
  </mergeCells>
  <dataValidations count="1">
    <dataValidation type="list" allowBlank="1" showInputMessage="1" showErrorMessage="1" sqref="F4:F20" xr:uid="{00000000-0002-0000-0300-000000000000}">
      <formula1>OuiNon</formula1>
    </dataValidation>
  </dataValidations>
  <pageMargins left="0.7" right="0.7" top="0.75" bottom="0.75" header="0.3" footer="0.3"/>
  <pageSetup paperSize="9" fitToWidth="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showRowColHeaders="0" topLeftCell="A7" workbookViewId="0">
      <selection activeCell="H26" sqref="H26"/>
    </sheetView>
  </sheetViews>
  <sheetFormatPr baseColWidth="10" defaultRowHeight="14.4" x14ac:dyDescent="0.3"/>
  <cols>
    <col min="1" max="1" width="30.77734375" customWidth="1"/>
    <col min="2" max="2" width="16.77734375" customWidth="1"/>
    <col min="4" max="4" width="16.77734375" customWidth="1"/>
  </cols>
  <sheetData>
    <row r="1" spans="1:5" ht="21" x14ac:dyDescent="0.4">
      <c r="A1" s="49" t="s">
        <v>37</v>
      </c>
      <c r="B1" s="49"/>
      <c r="C1" s="49"/>
      <c r="D1" s="49"/>
      <c r="E1" s="49"/>
    </row>
    <row r="3" spans="1:5" ht="21" x14ac:dyDescent="0.4">
      <c r="A3" s="8" t="s">
        <v>4</v>
      </c>
    </row>
    <row r="5" spans="1:5" ht="43.8" thickBot="1" x14ac:dyDescent="0.35">
      <c r="A5" s="3" t="s">
        <v>38</v>
      </c>
      <c r="B5" s="3" t="s">
        <v>40</v>
      </c>
      <c r="C5" s="3" t="s">
        <v>39</v>
      </c>
      <c r="D5" s="3" t="s">
        <v>74</v>
      </c>
      <c r="E5" s="3" t="s">
        <v>3</v>
      </c>
    </row>
    <row r="6" spans="1:5" ht="15" thickTop="1" x14ac:dyDescent="0.3">
      <c r="A6" s="9"/>
      <c r="B6" s="5"/>
      <c r="C6" s="6">
        <f>Tableau16[Nombre d''heures travaillées par semaine]/35</f>
        <v>0</v>
      </c>
      <c r="D6" s="5"/>
      <c r="E6" s="6">
        <f>(Tableau16[ETP]*Tableau16[Nombre de mois travaillés en 2021])/12</f>
        <v>0</v>
      </c>
    </row>
    <row r="7" spans="1:5" x14ac:dyDescent="0.3">
      <c r="A7" s="45"/>
      <c r="B7" s="45"/>
      <c r="C7" s="46">
        <f>Tableau16[Nombre d''heures travaillées par semaine]/35</f>
        <v>0</v>
      </c>
      <c r="D7" s="45"/>
      <c r="E7" s="46">
        <f>(Tableau16[ETP]*Tableau16[Nombre de mois travaillés en 2021])/12</f>
        <v>0</v>
      </c>
    </row>
    <row r="8" spans="1:5" x14ac:dyDescent="0.3">
      <c r="A8" s="45"/>
      <c r="B8" s="45"/>
      <c r="C8" s="46">
        <f>Tableau16[Nombre d''heures travaillées par semaine]/35</f>
        <v>0</v>
      </c>
      <c r="D8" s="45"/>
      <c r="E8" s="46">
        <f>(Tableau16[ETP]*Tableau16[Nombre de mois travaillés en 2021])/12</f>
        <v>0</v>
      </c>
    </row>
    <row r="9" spans="1:5" ht="21" x14ac:dyDescent="0.4">
      <c r="A9" s="8" t="s">
        <v>5</v>
      </c>
    </row>
    <row r="11" spans="1:5" ht="43.8" thickBot="1" x14ac:dyDescent="0.35">
      <c r="A11" s="3" t="s">
        <v>38</v>
      </c>
      <c r="B11" s="3" t="s">
        <v>40</v>
      </c>
      <c r="C11" s="3" t="s">
        <v>39</v>
      </c>
      <c r="D11" s="3" t="s">
        <v>75</v>
      </c>
      <c r="E11" s="3" t="s">
        <v>3</v>
      </c>
    </row>
    <row r="12" spans="1:5" ht="15" thickTop="1" x14ac:dyDescent="0.3">
      <c r="A12" s="9"/>
      <c r="B12" s="5"/>
      <c r="C12" s="6">
        <f>Tableau37[Nombre d''heures travaillées par semaine]/35</f>
        <v>0</v>
      </c>
      <c r="D12" s="5"/>
      <c r="E12" s="6">
        <f>(Tableau37[ETP]*Tableau37[[Nombre de mois travaillés ]])/12</f>
        <v>0</v>
      </c>
    </row>
    <row r="13" spans="1:5" x14ac:dyDescent="0.3">
      <c r="A13" s="9"/>
      <c r="B13" s="5"/>
      <c r="C13" s="6">
        <f>Tableau37[Nombre d''heures travaillées par semaine]/35</f>
        <v>0</v>
      </c>
      <c r="D13" s="5"/>
      <c r="E13" s="6">
        <f>(Tableau37[ETP]*Tableau37[[Nombre de mois travaillés ]])/12</f>
        <v>0</v>
      </c>
    </row>
    <row r="14" spans="1:5" x14ac:dyDescent="0.3">
      <c r="A14" s="45"/>
      <c r="B14" s="45"/>
      <c r="C14" s="46">
        <f>Tableau37[Nombre d''heures travaillées par semaine]/35</f>
        <v>0</v>
      </c>
      <c r="D14" s="45"/>
      <c r="E14" s="46">
        <f>(Tableau37[ETP]*Tableau37[[Nombre de mois travaillés ]])/12</f>
        <v>0</v>
      </c>
    </row>
    <row r="15" spans="1:5" ht="21" x14ac:dyDescent="0.4">
      <c r="A15" s="8" t="s">
        <v>47</v>
      </c>
    </row>
    <row r="17" spans="1:6" ht="43.8" thickBot="1" x14ac:dyDescent="0.35">
      <c r="A17" s="3" t="s">
        <v>38</v>
      </c>
      <c r="B17" s="3" t="s">
        <v>40</v>
      </c>
      <c r="C17" s="3" t="s">
        <v>39</v>
      </c>
      <c r="D17" s="3" t="s">
        <v>75</v>
      </c>
      <c r="E17" s="3" t="s">
        <v>3</v>
      </c>
    </row>
    <row r="18" spans="1:6" ht="15" thickTop="1" x14ac:dyDescent="0.3">
      <c r="A18" s="9"/>
      <c r="B18" s="5"/>
      <c r="C18" s="6">
        <f>Tableau48[Nombre d''heures travaillées par semaine]/35</f>
        <v>0</v>
      </c>
      <c r="D18" s="5"/>
      <c r="E18" s="6">
        <f>(Tableau48[ETP]*Tableau48[[Nombre de mois travaillés ]])/12</f>
        <v>0</v>
      </c>
    </row>
    <row r="19" spans="1:6" x14ac:dyDescent="0.3">
      <c r="A19" s="9"/>
      <c r="B19" s="5"/>
      <c r="C19" s="6">
        <f>Tableau48[Nombre d''heures travaillées par semaine]/35</f>
        <v>0</v>
      </c>
      <c r="D19" s="5"/>
      <c r="E19" s="6">
        <f>(Tableau48[ETP]*Tableau48[[Nombre de mois travaillés ]])/12</f>
        <v>0</v>
      </c>
    </row>
    <row r="20" spans="1:6" x14ac:dyDescent="0.3">
      <c r="A20" s="9"/>
      <c r="B20" s="5"/>
      <c r="C20" s="6">
        <f>Tableau48[Nombre d''heures travaillées par semaine]/35</f>
        <v>0</v>
      </c>
      <c r="D20" s="5"/>
      <c r="E20" s="6">
        <f>(Tableau48[ETP]*Tableau48[[Nombre de mois travaillés ]])/12</f>
        <v>0</v>
      </c>
    </row>
    <row r="21" spans="1:6" x14ac:dyDescent="0.3">
      <c r="A21" s="45"/>
      <c r="B21" s="45"/>
      <c r="C21" s="46">
        <f>Tableau48[Nombre d''heures travaillées par semaine]/35</f>
        <v>0</v>
      </c>
      <c r="D21" s="45"/>
      <c r="E21" s="46">
        <f>(Tableau48[ETP]*Tableau48[[Nombre de mois travaillés ]])/12</f>
        <v>0</v>
      </c>
    </row>
    <row r="22" spans="1:6" x14ac:dyDescent="0.3">
      <c r="A22" s="45"/>
      <c r="B22" s="45"/>
      <c r="C22" s="46">
        <f>Tableau48[Nombre d''heures travaillées par semaine]/35</f>
        <v>0</v>
      </c>
      <c r="D22" s="45"/>
      <c r="E22" s="46">
        <f>(Tableau48[ETP]*Tableau48[[Nombre de mois travaillés ]])/12</f>
        <v>0</v>
      </c>
    </row>
    <row r="23" spans="1:6" x14ac:dyDescent="0.3">
      <c r="A23" s="45"/>
      <c r="B23" s="45"/>
      <c r="C23" s="46">
        <f>Tableau48[Nombre d''heures travaillées par semaine]/35</f>
        <v>0</v>
      </c>
      <c r="D23" s="45"/>
      <c r="E23" s="46">
        <f>(Tableau48[ETP]*Tableau48[[Nombre de mois travaillés ]])/12</f>
        <v>0</v>
      </c>
    </row>
    <row r="24" spans="1:6" x14ac:dyDescent="0.3">
      <c r="A24" s="45"/>
      <c r="B24" s="45"/>
      <c r="C24" s="46">
        <f>Tableau48[Nombre d''heures travaillées par semaine]/35</f>
        <v>0</v>
      </c>
      <c r="D24" s="45"/>
      <c r="E24" s="46">
        <f>(Tableau48[ETP]*Tableau48[[Nombre de mois travaillés ]])/12</f>
        <v>0</v>
      </c>
    </row>
    <row r="25" spans="1:6" ht="21" x14ac:dyDescent="0.4">
      <c r="A25" s="8" t="s">
        <v>6</v>
      </c>
    </row>
    <row r="27" spans="1:6" ht="43.8" thickBot="1" x14ac:dyDescent="0.35">
      <c r="A27" s="3" t="s">
        <v>38</v>
      </c>
      <c r="B27" s="3" t="s">
        <v>40</v>
      </c>
      <c r="C27" s="3" t="s">
        <v>39</v>
      </c>
      <c r="D27" s="3" t="s">
        <v>76</v>
      </c>
      <c r="E27" s="3" t="s">
        <v>3</v>
      </c>
      <c r="F27" s="4" t="s">
        <v>44</v>
      </c>
    </row>
    <row r="28" spans="1:6" ht="15" thickTop="1" x14ac:dyDescent="0.3">
      <c r="A28" s="9"/>
      <c r="B28" s="5"/>
      <c r="C28" s="6">
        <f>Tableau4810[Nombre d''heures travaillées par semaine]/35</f>
        <v>0</v>
      </c>
      <c r="D28" s="5"/>
      <c r="E28" s="6">
        <f>(Tableau4810[ETP]*Tableau4810[Nombre de mois travaillés])/12</f>
        <v>0</v>
      </c>
      <c r="F28" s="10"/>
    </row>
    <row r="29" spans="1:6" x14ac:dyDescent="0.3">
      <c r="A29" s="9"/>
      <c r="B29" s="5"/>
      <c r="C29" s="6">
        <f>Tableau4810[Nombre d''heures travaillées par semaine]/35</f>
        <v>0</v>
      </c>
      <c r="D29" s="5"/>
      <c r="E29" s="6">
        <f>(Tableau4810[ETP]*Tableau4810[Nombre de mois travaillés])/12</f>
        <v>0</v>
      </c>
      <c r="F29" s="10"/>
    </row>
    <row r="30" spans="1:6" x14ac:dyDescent="0.3">
      <c r="A30" s="9"/>
      <c r="B30" s="5"/>
      <c r="C30" s="6">
        <f>Tableau4810[Nombre d''heures travaillées par semaine]/35</f>
        <v>0</v>
      </c>
      <c r="D30" s="5"/>
      <c r="E30" s="6">
        <f>(Tableau4810[ETP]*Tableau4810[Nombre de mois travaillés])/12</f>
        <v>0</v>
      </c>
      <c r="F30" s="10"/>
    </row>
    <row r="31" spans="1:6" x14ac:dyDescent="0.3">
      <c r="A31" s="45"/>
      <c r="B31" s="45"/>
      <c r="C31" s="46">
        <f>Tableau4810[Nombre d''heures travaillées par semaine]/35</f>
        <v>0</v>
      </c>
      <c r="D31" s="45"/>
      <c r="E31" s="46">
        <f>(Tableau4810[ETP]*Tableau4810[Nombre de mois travaillés])/12</f>
        <v>0</v>
      </c>
      <c r="F31" s="47"/>
    </row>
    <row r="32" spans="1:6" x14ac:dyDescent="0.3">
      <c r="A32" s="45"/>
      <c r="B32" s="45"/>
      <c r="C32" s="46">
        <f>Tableau4810[Nombre d''heures travaillées par semaine]/35</f>
        <v>0</v>
      </c>
      <c r="D32" s="45"/>
      <c r="E32" s="46">
        <f>(Tableau4810[ETP]*Tableau4810[Nombre de mois travaillés])/12</f>
        <v>0</v>
      </c>
      <c r="F32" s="47"/>
    </row>
    <row r="33" spans="1:6" x14ac:dyDescent="0.3">
      <c r="A33" s="45"/>
      <c r="B33" s="45"/>
      <c r="C33" s="46">
        <f>Tableau4810[Nombre d''heures travaillées par semaine]/35</f>
        <v>0</v>
      </c>
      <c r="D33" s="45"/>
      <c r="E33" s="46">
        <f>(Tableau4810[ETP]*Tableau4810[Nombre de mois travaillés])/12</f>
        <v>0</v>
      </c>
      <c r="F33" s="47"/>
    </row>
    <row r="34" spans="1:6" x14ac:dyDescent="0.3">
      <c r="A34" s="45"/>
      <c r="B34" s="45"/>
      <c r="C34" s="46">
        <f>Tableau4810[Nombre d''heures travaillées par semaine]/35</f>
        <v>0</v>
      </c>
      <c r="D34" s="45"/>
      <c r="E34" s="46">
        <f>(Tableau4810[ETP]*Tableau4810[Nombre de mois travaillés])/12</f>
        <v>0</v>
      </c>
      <c r="F34" s="47"/>
    </row>
    <row r="35" spans="1:6" x14ac:dyDescent="0.3">
      <c r="A35" s="45"/>
      <c r="B35" s="45"/>
      <c r="C35" s="46">
        <f>Tableau4810[Nombre d''heures travaillées par semaine]/35</f>
        <v>0</v>
      </c>
      <c r="D35" s="45"/>
      <c r="E35" s="46">
        <f>(Tableau4810[ETP]*Tableau4810[Nombre de mois travaillés])/12</f>
        <v>0</v>
      </c>
      <c r="F35" s="47"/>
    </row>
    <row r="36" spans="1:6" x14ac:dyDescent="0.3">
      <c r="A36" s="45"/>
      <c r="B36" s="45"/>
      <c r="C36" s="46">
        <f>Tableau4810[Nombre d''heures travaillées par semaine]/35</f>
        <v>0</v>
      </c>
      <c r="D36" s="45"/>
      <c r="E36" s="46">
        <f>(Tableau4810[ETP]*Tableau4810[Nombre de mois travaillés])/12</f>
        <v>0</v>
      </c>
      <c r="F36" s="47"/>
    </row>
    <row r="37" spans="1:6" x14ac:dyDescent="0.3">
      <c r="A37" s="45"/>
      <c r="B37" s="45"/>
      <c r="C37" s="46">
        <f>Tableau4810[Nombre d''heures travaillées par semaine]/35</f>
        <v>0</v>
      </c>
      <c r="D37" s="45"/>
      <c r="E37" s="46">
        <f>(Tableau4810[ETP]*Tableau4810[Nombre de mois travaillés])/12</f>
        <v>0</v>
      </c>
      <c r="F37" s="47"/>
    </row>
  </sheetData>
  <mergeCells count="1">
    <mergeCell ref="A1:E1"/>
  </mergeCells>
  <dataValidations count="1">
    <dataValidation type="list" allowBlank="1" showInputMessage="1" showErrorMessage="1" sqref="F28:F37" xr:uid="{00000000-0002-0000-0000-000000000000}">
      <formula1>OuiNon</formula1>
    </dataValidation>
  </dataValidations>
  <pageMargins left="0.7" right="0.7" top="0.75" bottom="0.75" header="0.3" footer="0.3"/>
  <pageSetup paperSize="9" scale="78" fitToWidth="0" fitToHeight="0" orientation="landscape" horizontalDpi="0" verticalDpi="0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showGridLines="0" showRowColHeaders="0" tabSelected="1" topLeftCell="A17" workbookViewId="0">
      <selection activeCell="H25" sqref="H25"/>
    </sheetView>
  </sheetViews>
  <sheetFormatPr baseColWidth="10" defaultRowHeight="14.4" x14ac:dyDescent="0.3"/>
  <cols>
    <col min="1" max="1" width="30.77734375" customWidth="1"/>
    <col min="2" max="2" width="16.77734375" customWidth="1"/>
    <col min="3" max="3" width="11.5546875" customWidth="1"/>
    <col min="4" max="4" width="16.77734375" customWidth="1"/>
    <col min="5" max="5" width="11.5546875" customWidth="1"/>
    <col min="6" max="6" width="16.77734375" customWidth="1"/>
  </cols>
  <sheetData>
    <row r="1" spans="1:6" ht="21" x14ac:dyDescent="0.4">
      <c r="A1" s="49" t="s">
        <v>7</v>
      </c>
      <c r="B1" s="49"/>
      <c r="C1" s="49"/>
      <c r="D1" s="49"/>
      <c r="E1" s="49"/>
      <c r="F1" s="49"/>
    </row>
    <row r="2" spans="1:6" ht="15" customHeight="1" x14ac:dyDescent="0.4">
      <c r="A2" s="8"/>
    </row>
    <row r="3" spans="1:6" ht="21" x14ac:dyDescent="0.4">
      <c r="A3" s="8" t="s">
        <v>41</v>
      </c>
    </row>
    <row r="5" spans="1:6" ht="43.8" thickBot="1" x14ac:dyDescent="0.35">
      <c r="A5" s="3" t="s">
        <v>38</v>
      </c>
      <c r="B5" s="3" t="s">
        <v>40</v>
      </c>
      <c r="C5" s="3" t="s">
        <v>39</v>
      </c>
      <c r="D5" s="3" t="s">
        <v>76</v>
      </c>
      <c r="E5" s="3" t="s">
        <v>3</v>
      </c>
      <c r="F5" s="4" t="s">
        <v>44</v>
      </c>
    </row>
    <row r="6" spans="1:6" ht="15" thickTop="1" x14ac:dyDescent="0.3">
      <c r="A6" s="9"/>
      <c r="B6" s="5"/>
      <c r="C6" s="6">
        <f>Tableau1[Nombre d''heures travaillées par semaine]/35</f>
        <v>0</v>
      </c>
      <c r="D6" s="5"/>
      <c r="E6" s="6">
        <f>(Tableau1[ETP]*Tableau1[Nombre de mois travaillés])/12</f>
        <v>0</v>
      </c>
      <c r="F6" s="7"/>
    </row>
    <row r="7" spans="1:6" x14ac:dyDescent="0.3">
      <c r="A7" s="45"/>
      <c r="B7" s="45"/>
      <c r="C7" s="46">
        <f>Tableau1[Nombre d''heures travaillées par semaine]/35</f>
        <v>0</v>
      </c>
      <c r="D7" s="45"/>
      <c r="E7" s="46">
        <f>(Tableau1[ETP]*Tableau1[Nombre de mois travaillés])/12</f>
        <v>0</v>
      </c>
      <c r="F7" s="47"/>
    </row>
    <row r="8" spans="1:6" x14ac:dyDescent="0.3">
      <c r="A8" s="45"/>
      <c r="B8" s="45"/>
      <c r="C8" s="46">
        <f>Tableau1[Nombre d''heures travaillées par semaine]/35</f>
        <v>0</v>
      </c>
      <c r="D8" s="45"/>
      <c r="E8" s="46">
        <f>(Tableau1[ETP]*Tableau1[Nombre de mois travaillés])/12</f>
        <v>0</v>
      </c>
      <c r="F8" s="47"/>
    </row>
    <row r="9" spans="1:6" ht="21" x14ac:dyDescent="0.4">
      <c r="A9" s="8" t="s">
        <v>42</v>
      </c>
    </row>
    <row r="11" spans="1:6" ht="43.8" thickBot="1" x14ac:dyDescent="0.35">
      <c r="A11" s="3" t="s">
        <v>38</v>
      </c>
      <c r="B11" s="3" t="s">
        <v>40</v>
      </c>
      <c r="C11" s="3" t="s">
        <v>39</v>
      </c>
      <c r="D11" s="3" t="s">
        <v>76</v>
      </c>
      <c r="E11" s="3" t="s">
        <v>3</v>
      </c>
      <c r="F11" s="4" t="s">
        <v>44</v>
      </c>
    </row>
    <row r="12" spans="1:6" ht="15" thickTop="1" x14ac:dyDescent="0.3">
      <c r="A12" s="9"/>
      <c r="B12" s="5"/>
      <c r="C12" s="6">
        <f>Tableau3[Nombre d''heures travaillées par semaine]/35</f>
        <v>0</v>
      </c>
      <c r="D12" s="5"/>
      <c r="E12" s="6">
        <f>(Tableau3[ETP]*Tableau3[Nombre de mois travaillés])/12</f>
        <v>0</v>
      </c>
      <c r="F12" s="7"/>
    </row>
    <row r="13" spans="1:6" x14ac:dyDescent="0.3">
      <c r="A13" s="45"/>
      <c r="B13" s="45"/>
      <c r="C13" s="46">
        <f>Tableau3[Nombre d''heures travaillées par semaine]/35</f>
        <v>0</v>
      </c>
      <c r="D13" s="45"/>
      <c r="E13" s="46">
        <f>(Tableau3[ETP]*Tableau3[Nombre de mois travaillés])/12</f>
        <v>0</v>
      </c>
      <c r="F13" s="47"/>
    </row>
    <row r="14" spans="1:6" x14ac:dyDescent="0.3">
      <c r="A14" s="45"/>
      <c r="B14" s="45"/>
      <c r="C14" s="46">
        <f>Tableau3[Nombre d''heures travaillées par semaine]/35</f>
        <v>0</v>
      </c>
      <c r="D14" s="45"/>
      <c r="E14" s="46">
        <f>(Tableau3[ETP]*Tableau3[Nombre de mois travaillés])/12</f>
        <v>0</v>
      </c>
      <c r="F14" s="47"/>
    </row>
    <row r="15" spans="1:6" x14ac:dyDescent="0.3">
      <c r="A15" s="45"/>
      <c r="B15" s="45"/>
      <c r="C15" s="46">
        <f>Tableau3[Nombre d''heures travaillées par semaine]/35</f>
        <v>0</v>
      </c>
      <c r="D15" s="45"/>
      <c r="E15" s="46">
        <f>(Tableau3[ETP]*Tableau3[Nombre de mois travaillés])/12</f>
        <v>0</v>
      </c>
      <c r="F15" s="47"/>
    </row>
    <row r="16" spans="1:6" x14ac:dyDescent="0.3">
      <c r="A16" s="45"/>
      <c r="B16" s="45"/>
      <c r="C16" s="46">
        <f>Tableau3[Nombre d''heures travaillées par semaine]/35</f>
        <v>0</v>
      </c>
      <c r="D16" s="45"/>
      <c r="E16" s="46">
        <f>(Tableau3[ETP]*Tableau3[Nombre de mois travaillés])/12</f>
        <v>0</v>
      </c>
      <c r="F16" s="47"/>
    </row>
    <row r="17" spans="1:8" ht="21" x14ac:dyDescent="0.4">
      <c r="A17" s="8" t="s">
        <v>43</v>
      </c>
    </row>
    <row r="19" spans="1:8" ht="43.8" thickBot="1" x14ac:dyDescent="0.35">
      <c r="A19" s="3" t="s">
        <v>38</v>
      </c>
      <c r="B19" s="3" t="s">
        <v>40</v>
      </c>
      <c r="C19" s="3" t="s">
        <v>39</v>
      </c>
      <c r="D19" s="3" t="s">
        <v>76</v>
      </c>
      <c r="E19" s="3" t="s">
        <v>3</v>
      </c>
      <c r="F19" s="4" t="s">
        <v>79</v>
      </c>
    </row>
    <row r="20" spans="1:8" ht="15" thickTop="1" x14ac:dyDescent="0.3">
      <c r="A20" s="9"/>
      <c r="B20" s="5"/>
      <c r="C20" s="6">
        <f>Tableau4[Nombre d''heures travaillées par semaine]/35</f>
        <v>0</v>
      </c>
      <c r="D20" s="5"/>
      <c r="E20" s="6">
        <f>(Tableau4[ETP]*Tableau4[Nombre de mois travaillés])/12</f>
        <v>0</v>
      </c>
      <c r="F20" s="7"/>
      <c r="H20" t="s">
        <v>80</v>
      </c>
    </row>
    <row r="21" spans="1:8" x14ac:dyDescent="0.3">
      <c r="A21" s="45"/>
      <c r="B21" s="45"/>
      <c r="C21" s="46">
        <f>Tableau4[Nombre d''heures travaillées par semaine]/35</f>
        <v>0</v>
      </c>
      <c r="D21" s="45"/>
      <c r="E21" s="46">
        <f>(Tableau4[ETP]*Tableau4[Nombre de mois travaillés])/12</f>
        <v>0</v>
      </c>
      <c r="F21" s="47"/>
    </row>
    <row r="22" spans="1:8" x14ac:dyDescent="0.3">
      <c r="A22" s="45"/>
      <c r="B22" s="45"/>
      <c r="C22" s="46">
        <f>Tableau4[Nombre d''heures travaillées par semaine]/35</f>
        <v>0</v>
      </c>
      <c r="D22" s="45"/>
      <c r="E22" s="46">
        <f>(Tableau4[ETP]*Tableau4[Nombre de mois travaillés])/12</f>
        <v>0</v>
      </c>
      <c r="F22" s="47"/>
    </row>
    <row r="23" spans="1:8" x14ac:dyDescent="0.3">
      <c r="A23" s="45"/>
      <c r="B23" s="45"/>
      <c r="C23" s="46">
        <f>Tableau4[Nombre d''heures travaillées par semaine]/35</f>
        <v>0</v>
      </c>
      <c r="D23" s="45"/>
      <c r="E23" s="46">
        <f>(Tableau4[ETP]*Tableau4[Nombre de mois travaillés])/12</f>
        <v>0</v>
      </c>
      <c r="F23" s="47"/>
    </row>
    <row r="24" spans="1:8" x14ac:dyDescent="0.3">
      <c r="A24" s="45"/>
      <c r="B24" s="45"/>
      <c r="C24" s="46">
        <f>Tableau4[Nombre d''heures travaillées par semaine]/35</f>
        <v>0</v>
      </c>
      <c r="D24" s="45"/>
      <c r="E24" s="46">
        <f>(Tableau4[ETP]*Tableau4[Nombre de mois travaillés])/12</f>
        <v>0</v>
      </c>
      <c r="F24" s="47"/>
    </row>
  </sheetData>
  <mergeCells count="1">
    <mergeCell ref="A1:F1"/>
  </mergeCells>
  <dataValidations count="1">
    <dataValidation type="list" allowBlank="1" showInputMessage="1" showErrorMessage="1" sqref="F6:F8 F20:F24 F12:F16" xr:uid="{00000000-0002-0000-0100-000000000000}">
      <formula1>OuiNon</formula1>
    </dataValidation>
  </dataValidations>
  <pageMargins left="0.7" right="0.7" top="0.75" bottom="0.75" header="0.3" footer="0.3"/>
  <pageSetup paperSize="9" fitToWidth="0" fitToHeight="0" orientation="landscape" horizontalDpi="0" verticalDpi="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showGridLines="0" showRowColHeaders="0" topLeftCell="A7" workbookViewId="0">
      <selection activeCell="J12" sqref="J12"/>
    </sheetView>
  </sheetViews>
  <sheetFormatPr baseColWidth="10" defaultRowHeight="14.4" x14ac:dyDescent="0.3"/>
  <cols>
    <col min="1" max="1" width="30.77734375" customWidth="1"/>
    <col min="2" max="2" width="16.77734375" customWidth="1"/>
    <col min="4" max="4" width="16.77734375" customWidth="1"/>
  </cols>
  <sheetData>
    <row r="1" spans="1:6" ht="21" x14ac:dyDescent="0.4">
      <c r="A1" s="49" t="s">
        <v>45</v>
      </c>
      <c r="B1" s="49"/>
      <c r="C1" s="49"/>
      <c r="D1" s="49"/>
      <c r="E1" s="49"/>
      <c r="F1" s="49"/>
    </row>
    <row r="2" spans="1:6" ht="15" customHeight="1" x14ac:dyDescent="0.4">
      <c r="A2" s="8"/>
    </row>
    <row r="3" spans="1:6" ht="21" x14ac:dyDescent="0.4">
      <c r="A3" s="8" t="s">
        <v>8</v>
      </c>
    </row>
    <row r="5" spans="1:6" ht="43.8" thickBot="1" x14ac:dyDescent="0.35">
      <c r="A5" s="3" t="s">
        <v>38</v>
      </c>
      <c r="B5" s="3" t="s">
        <v>40</v>
      </c>
      <c r="C5" s="3" t="s">
        <v>39</v>
      </c>
      <c r="D5" s="3" t="s">
        <v>76</v>
      </c>
      <c r="E5" s="3" t="s">
        <v>3</v>
      </c>
      <c r="F5" s="4" t="s">
        <v>44</v>
      </c>
    </row>
    <row r="6" spans="1:6" ht="15" thickTop="1" x14ac:dyDescent="0.3">
      <c r="A6" s="9"/>
      <c r="B6" s="5"/>
      <c r="C6" s="6">
        <f>Tableau111[Nombre d''heures travaillées par semaine]/35</f>
        <v>0</v>
      </c>
      <c r="D6" s="5"/>
      <c r="E6" s="6">
        <f>(Tableau111[ETP]*Tableau111[Nombre de mois travaillés])/12</f>
        <v>0</v>
      </c>
      <c r="F6" s="7"/>
    </row>
    <row r="7" spans="1:6" x14ac:dyDescent="0.3">
      <c r="A7" s="45"/>
      <c r="B7" s="45"/>
      <c r="C7" s="46">
        <f>Tableau111[Nombre d''heures travaillées par semaine]/35</f>
        <v>0</v>
      </c>
      <c r="D7" s="45"/>
      <c r="E7" s="46">
        <f>(Tableau111[ETP]*Tableau111[Nombre de mois travaillés])/12</f>
        <v>0</v>
      </c>
      <c r="F7" s="47"/>
    </row>
    <row r="8" spans="1:6" x14ac:dyDescent="0.3">
      <c r="A8" s="45"/>
      <c r="B8" s="45"/>
      <c r="C8" s="46">
        <f>Tableau111[Nombre d''heures travaillées par semaine]/35</f>
        <v>0</v>
      </c>
      <c r="D8" s="45"/>
      <c r="E8" s="46">
        <f>(Tableau111[ETP]*Tableau111[Nombre de mois travaillés])/12</f>
        <v>0</v>
      </c>
      <c r="F8" s="47"/>
    </row>
    <row r="12" spans="1:6" ht="21" x14ac:dyDescent="0.4">
      <c r="A12" s="8" t="s">
        <v>46</v>
      </c>
    </row>
    <row r="14" spans="1:6" ht="43.8" thickBot="1" x14ac:dyDescent="0.35">
      <c r="A14" s="3" t="s">
        <v>38</v>
      </c>
      <c r="B14" s="3" t="s">
        <v>40</v>
      </c>
      <c r="C14" s="3" t="s">
        <v>39</v>
      </c>
      <c r="D14" s="3" t="s">
        <v>76</v>
      </c>
      <c r="E14" s="3" t="s">
        <v>3</v>
      </c>
      <c r="F14" s="4" t="s">
        <v>44</v>
      </c>
    </row>
    <row r="15" spans="1:6" ht="15" thickTop="1" x14ac:dyDescent="0.3">
      <c r="A15" s="9"/>
      <c r="B15" s="5"/>
      <c r="C15" s="6">
        <f>Tableau11112[Nombre d''heures travaillées par semaine]/35</f>
        <v>0</v>
      </c>
      <c r="D15" s="5"/>
      <c r="E15" s="6">
        <f>(Tableau11112[ETP]*Tableau11112[Nombre de mois travaillés])/12</f>
        <v>0</v>
      </c>
      <c r="F15" s="10"/>
    </row>
    <row r="16" spans="1:6" x14ac:dyDescent="0.3">
      <c r="A16" s="45"/>
      <c r="B16" s="45"/>
      <c r="C16" s="46">
        <f>Tableau11112[Nombre d''heures travaillées par semaine]/35</f>
        <v>0</v>
      </c>
      <c r="D16" s="45"/>
      <c r="E16" s="46">
        <f>(Tableau11112[ETP]*Tableau11112[Nombre de mois travaillés])/12</f>
        <v>0</v>
      </c>
      <c r="F16" s="47"/>
    </row>
    <row r="17" spans="1:6" x14ac:dyDescent="0.3">
      <c r="A17" s="45"/>
      <c r="B17" s="45"/>
      <c r="C17" s="46">
        <f>Tableau11112[Nombre d''heures travaillées par semaine]/35</f>
        <v>0</v>
      </c>
      <c r="D17" s="45"/>
      <c r="E17" s="46">
        <f>(Tableau11112[ETP]*Tableau11112[Nombre de mois travaillés])/12</f>
        <v>0</v>
      </c>
      <c r="F17" s="47"/>
    </row>
  </sheetData>
  <mergeCells count="1">
    <mergeCell ref="A1:F1"/>
  </mergeCells>
  <dataValidations count="1">
    <dataValidation type="list" allowBlank="1" showInputMessage="1" showErrorMessage="1" sqref="F6:F8 F15:F17" xr:uid="{00000000-0002-0000-0200-000000000000}">
      <formula1>OuiNon</formula1>
    </dataValidation>
  </dataValidations>
  <pageMargins left="0.7" right="0.7" top="0.75" bottom="0.75" header="0.3" footer="0.3"/>
  <pageSetup paperSize="9" fitToWidth="0" fitToHeight="0" orientation="landscape" horizontalDpi="0" verticalDpi="0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9"/>
  <sheetViews>
    <sheetView showGridLines="0" showRowColHeaders="0" zoomScale="110" zoomScaleNormal="110" workbookViewId="0">
      <selection activeCell="B1" sqref="B1:J1"/>
    </sheetView>
  </sheetViews>
  <sheetFormatPr baseColWidth="10" defaultRowHeight="14.4" x14ac:dyDescent="0.3"/>
  <cols>
    <col min="1" max="1" width="4" customWidth="1"/>
    <col min="2" max="2" width="51.21875" customWidth="1"/>
    <col min="3" max="3" width="12.77734375" customWidth="1"/>
    <col min="4" max="4" width="5.21875" bestFit="1" customWidth="1"/>
    <col min="5" max="5" width="12.77734375" customWidth="1"/>
    <col min="6" max="6" width="5.21875" customWidth="1"/>
    <col min="7" max="7" width="12.77734375" customWidth="1"/>
    <col min="8" max="8" width="5.21875" customWidth="1"/>
    <col min="10" max="10" width="5.21875" customWidth="1"/>
    <col min="12" max="12" width="0" hidden="1" customWidth="1"/>
  </cols>
  <sheetData>
    <row r="1" spans="2:12" ht="21" x14ac:dyDescent="0.4">
      <c r="B1" s="51" t="s">
        <v>0</v>
      </c>
      <c r="C1" s="51"/>
      <c r="D1" s="51"/>
      <c r="E1" s="51"/>
      <c r="F1" s="51"/>
      <c r="G1" s="51"/>
      <c r="H1" s="51"/>
      <c r="I1" s="51"/>
      <c r="J1" s="51"/>
      <c r="L1" t="s">
        <v>70</v>
      </c>
    </row>
    <row r="2" spans="2:12" ht="15" customHeight="1" thickBot="1" x14ac:dyDescent="0.4">
      <c r="B2" s="17"/>
      <c r="C2" s="17"/>
      <c r="D2" s="17"/>
      <c r="E2" s="17"/>
      <c r="F2" s="17"/>
      <c r="G2" s="17"/>
      <c r="H2" s="17"/>
      <c r="L2" t="s">
        <v>71</v>
      </c>
    </row>
    <row r="3" spans="2:12" ht="19.2" thickTop="1" thickBot="1" x14ac:dyDescent="0.4">
      <c r="B3" s="17"/>
      <c r="C3" s="50" t="s">
        <v>2</v>
      </c>
      <c r="D3" s="50"/>
      <c r="E3" s="18" t="s">
        <v>3</v>
      </c>
      <c r="G3" s="44" t="s">
        <v>68</v>
      </c>
      <c r="H3" s="19"/>
      <c r="I3" t="s">
        <v>69</v>
      </c>
    </row>
    <row r="4" spans="2:12" ht="19.2" thickTop="1" thickBot="1" x14ac:dyDescent="0.4">
      <c r="B4" s="17"/>
      <c r="C4" s="42"/>
      <c r="D4" s="42"/>
      <c r="E4" s="41"/>
      <c r="G4" s="52" t="s">
        <v>72</v>
      </c>
      <c r="H4" s="43"/>
    </row>
    <row r="5" spans="2:12" ht="19.2" thickTop="1" thickBot="1" x14ac:dyDescent="0.4">
      <c r="B5" s="38" t="s">
        <v>1</v>
      </c>
      <c r="C5" s="39"/>
      <c r="D5" s="39"/>
      <c r="E5" s="39"/>
      <c r="F5" s="39"/>
      <c r="G5" s="53"/>
      <c r="H5" s="40"/>
    </row>
    <row r="6" spans="2:12" ht="19.2" thickTop="1" thickBot="1" x14ac:dyDescent="0.4">
      <c r="B6" s="20" t="s">
        <v>53</v>
      </c>
      <c r="C6" s="14">
        <f>COUNTIF(Tableau16[NOM Prénom],"*")</f>
        <v>0</v>
      </c>
      <c r="D6" s="15" t="s">
        <v>10</v>
      </c>
      <c r="E6" s="16">
        <f>SUM(Tableau16[ETPT])</f>
        <v>0</v>
      </c>
      <c r="F6" s="23" t="s">
        <v>20</v>
      </c>
      <c r="G6" s="24"/>
      <c r="H6" s="25"/>
    </row>
    <row r="7" spans="2:12" ht="19.2" thickTop="1" thickBot="1" x14ac:dyDescent="0.4">
      <c r="B7" s="20" t="s">
        <v>54</v>
      </c>
      <c r="C7" s="14">
        <f>COUNTIF(Tableau37[NOM Prénom],"*")</f>
        <v>0</v>
      </c>
      <c r="D7" s="15" t="s">
        <v>11</v>
      </c>
      <c r="E7" s="16">
        <f>SUM(Tableau37[ETPT])</f>
        <v>0</v>
      </c>
      <c r="F7" s="23" t="s">
        <v>21</v>
      </c>
      <c r="G7" s="24"/>
      <c r="H7" s="25"/>
    </row>
    <row r="8" spans="2:12" ht="19.2" thickTop="1" thickBot="1" x14ac:dyDescent="0.4">
      <c r="B8" s="20" t="s">
        <v>55</v>
      </c>
      <c r="C8" s="14">
        <f>COUNTIF(Tableau48[NOM Prénom],"*")</f>
        <v>0</v>
      </c>
      <c r="D8" s="15" t="s">
        <v>48</v>
      </c>
      <c r="E8" s="16">
        <f>SUM(Tableau48[ETPT])</f>
        <v>0</v>
      </c>
      <c r="F8" s="26" t="s">
        <v>49</v>
      </c>
      <c r="G8" s="27"/>
      <c r="H8" s="28"/>
    </row>
    <row r="9" spans="2:12" ht="19.2" thickTop="1" thickBot="1" x14ac:dyDescent="0.4">
      <c r="B9" s="20" t="s">
        <v>56</v>
      </c>
      <c r="C9" s="14">
        <f>COUNTIF(Tableau4810[NOM Prénom],"*")</f>
        <v>0</v>
      </c>
      <c r="D9" s="15" t="s">
        <v>12</v>
      </c>
      <c r="E9" s="16">
        <f>SUM(Tableau4810[ETPT])</f>
        <v>0</v>
      </c>
      <c r="F9" s="15" t="s">
        <v>22</v>
      </c>
      <c r="G9" s="14">
        <f>COUNTIF(Tableau4810[Formation initiale],"Oui")</f>
        <v>0</v>
      </c>
      <c r="H9" s="15" t="s">
        <v>30</v>
      </c>
      <c r="I9" s="16">
        <f>SUMIF(Tableau4810[Formation initiale],"Oui",Tableau4810[ETPT])</f>
        <v>0</v>
      </c>
      <c r="J9" s="13" t="s">
        <v>61</v>
      </c>
    </row>
    <row r="10" spans="2:12" ht="19.2" thickTop="1" thickBot="1" x14ac:dyDescent="0.4">
      <c r="B10" s="32" t="s">
        <v>7</v>
      </c>
      <c r="C10" s="33"/>
      <c r="D10" s="33"/>
      <c r="E10" s="33"/>
      <c r="F10" s="33"/>
      <c r="G10" s="33"/>
      <c r="H10" s="34"/>
      <c r="I10" s="33"/>
      <c r="J10" s="34"/>
    </row>
    <row r="11" spans="2:12" ht="19.2" thickTop="1" thickBot="1" x14ac:dyDescent="0.4">
      <c r="B11" s="20" t="s">
        <v>57</v>
      </c>
      <c r="C11" s="14">
        <f>COUNTIF(Tableau1[NOM Prénom],"*")</f>
        <v>0</v>
      </c>
      <c r="D11" s="15" t="s">
        <v>13</v>
      </c>
      <c r="E11" s="16">
        <f>SUM(Tableau1[ETPT])</f>
        <v>0</v>
      </c>
      <c r="F11" s="15" t="s">
        <v>23</v>
      </c>
      <c r="G11" s="14">
        <f>COUNTIF(Tableau1[Formation initiale],"Oui")</f>
        <v>0</v>
      </c>
      <c r="H11" s="15" t="s">
        <v>31</v>
      </c>
      <c r="I11" s="16">
        <f>SUMIF(Tableau1[Formation initiale],"Oui",Tableau1[ETPT])</f>
        <v>0</v>
      </c>
      <c r="J11" s="13" t="s">
        <v>62</v>
      </c>
    </row>
    <row r="12" spans="2:12" ht="19.2" thickTop="1" thickBot="1" x14ac:dyDescent="0.4">
      <c r="B12" s="20" t="s">
        <v>58</v>
      </c>
      <c r="C12" s="14">
        <f>COUNTIF(Tableau3[NOM Prénom],"*")</f>
        <v>0</v>
      </c>
      <c r="D12" s="15" t="s">
        <v>14</v>
      </c>
      <c r="E12" s="16">
        <f>SUM(Tableau3[ETPT])</f>
        <v>0</v>
      </c>
      <c r="F12" s="15" t="s">
        <v>24</v>
      </c>
      <c r="G12" s="14">
        <f>COUNTIF(Tableau3[Formation initiale],"Oui")</f>
        <v>0</v>
      </c>
      <c r="H12" s="15" t="s">
        <v>36</v>
      </c>
      <c r="I12" s="16">
        <f>SUMIF(Tableau3[Formation initiale],"Oui",Tableau3[ETPT])</f>
        <v>0</v>
      </c>
      <c r="J12" s="13" t="s">
        <v>63</v>
      </c>
    </row>
    <row r="13" spans="2:12" ht="19.2" thickTop="1" thickBot="1" x14ac:dyDescent="0.4">
      <c r="B13" s="20" t="s">
        <v>59</v>
      </c>
      <c r="C13" s="14">
        <f>COUNTIF(Tableau4[NOM Prénom],"*")</f>
        <v>0</v>
      </c>
      <c r="D13" s="15" t="s">
        <v>15</v>
      </c>
      <c r="E13" s="16">
        <f>SUM(Tableau4[ETPT])</f>
        <v>0</v>
      </c>
      <c r="F13" s="15" t="s">
        <v>25</v>
      </c>
      <c r="G13" s="14">
        <f>COUNTIF(Tableau4[Formation initiale*],"Oui")</f>
        <v>0</v>
      </c>
      <c r="H13" s="15" t="s">
        <v>32</v>
      </c>
      <c r="I13" s="16">
        <f>SUMIF(Tableau4[Formation initiale*],"Oui",Tableau4[ETPT])</f>
        <v>0</v>
      </c>
      <c r="J13" s="13" t="s">
        <v>64</v>
      </c>
    </row>
    <row r="14" spans="2:12" ht="19.2" thickTop="1" thickBot="1" x14ac:dyDescent="0.4">
      <c r="B14" s="21" t="s">
        <v>8</v>
      </c>
      <c r="C14" s="14">
        <f>COUNTIF(Tableau111[NOM Prénom],"*")+COUNTIF(Tableau11112[NOM Prénom],"*")</f>
        <v>0</v>
      </c>
      <c r="D14" s="15" t="s">
        <v>16</v>
      </c>
      <c r="E14" s="16">
        <f>SUM(Tableau111[ETPT])+SUM(Tableau11112[ETPT])</f>
        <v>0</v>
      </c>
      <c r="F14" s="15" t="s">
        <v>26</v>
      </c>
      <c r="G14" s="14">
        <f>COUNTIF(Tableau111[Formation initiale],"Oui")+COUNTIF(Tableau11112[Formation initiale],"Oui")</f>
        <v>0</v>
      </c>
      <c r="H14" s="15" t="s">
        <v>33</v>
      </c>
      <c r="I14" s="16">
        <f>SUMIF(Tableau111[Formation initiale],"Oui",Tableau111[ETPT])+SUMIF(Tableau11112[Formation initiale],"Oui",Tableau11112[ETPT])</f>
        <v>0</v>
      </c>
      <c r="J14" s="13" t="s">
        <v>65</v>
      </c>
    </row>
    <row r="15" spans="2:12" ht="19.2" thickTop="1" thickBot="1" x14ac:dyDescent="0.4">
      <c r="B15" s="48" t="s">
        <v>73</v>
      </c>
      <c r="C15" s="14">
        <f>COUNTIF(Tableau11112[NOM Prénom],"*")</f>
        <v>0</v>
      </c>
      <c r="D15" s="15" t="s">
        <v>17</v>
      </c>
      <c r="E15" s="16">
        <f>SUM(Tableau11112[ETPT])</f>
        <v>0</v>
      </c>
      <c r="F15" s="15" t="s">
        <v>27</v>
      </c>
      <c r="G15" s="14">
        <f>COUNTIF(Tableau11112[Formation initiale],"Oui")</f>
        <v>0</v>
      </c>
      <c r="H15" s="15" t="s">
        <v>34</v>
      </c>
      <c r="I15" s="16">
        <f>SUMIF(Tableau11112[Formation initiale],"Oui",Tableau11112[ETPT])</f>
        <v>0</v>
      </c>
      <c r="J15" s="13" t="s">
        <v>66</v>
      </c>
    </row>
    <row r="16" spans="2:12" ht="19.2" thickTop="1" thickBot="1" x14ac:dyDescent="0.4">
      <c r="B16" s="21" t="s">
        <v>50</v>
      </c>
      <c r="C16" s="14">
        <f>C6+C7+C8+C9+C11+C12+C13+C14</f>
        <v>0</v>
      </c>
      <c r="D16" s="15" t="s">
        <v>51</v>
      </c>
      <c r="E16" s="16">
        <f>E6+E7+E8+E9+E11+E12+E13+E14</f>
        <v>0</v>
      </c>
      <c r="F16" s="29" t="s">
        <v>29</v>
      </c>
      <c r="G16" s="30"/>
      <c r="H16" s="31"/>
      <c r="I16" s="30"/>
      <c r="J16" s="31"/>
    </row>
    <row r="17" spans="2:10" ht="19.2" thickTop="1" thickBot="1" x14ac:dyDescent="0.4">
      <c r="B17" s="21" t="s">
        <v>9</v>
      </c>
      <c r="C17" s="14">
        <f>COUNTIF(Tableau2[NOM Prénom],"*")</f>
        <v>0</v>
      </c>
      <c r="D17" s="15" t="s">
        <v>18</v>
      </c>
      <c r="E17" s="16">
        <f>SUM(Tableau2[ETPT])</f>
        <v>0</v>
      </c>
      <c r="F17" s="15" t="s">
        <v>28</v>
      </c>
      <c r="G17" s="14">
        <f>COUNTIF(Tableau2[Formation Initiale*],"Oui")</f>
        <v>0</v>
      </c>
      <c r="H17" s="15" t="s">
        <v>35</v>
      </c>
      <c r="I17" s="16">
        <f>SUMIF(Tableau2[Formation Initiale*],"Oui",Tableau2[ETPT])</f>
        <v>0</v>
      </c>
      <c r="J17" s="13" t="s">
        <v>67</v>
      </c>
    </row>
    <row r="18" spans="2:10" ht="19.2" thickTop="1" thickBot="1" x14ac:dyDescent="0.4">
      <c r="B18" s="21" t="s">
        <v>60</v>
      </c>
      <c r="C18" s="14">
        <f>C6+C7+C8+C9+C11+C12+C13+C14+C17</f>
        <v>0</v>
      </c>
      <c r="D18" s="15" t="s">
        <v>19</v>
      </c>
      <c r="E18" s="16">
        <f>E6+E7+E8+E9+E11+E12+E13+E14+E17</f>
        <v>0</v>
      </c>
      <c r="F18" s="35" t="s">
        <v>52</v>
      </c>
      <c r="G18" s="36"/>
      <c r="H18" s="37"/>
    </row>
    <row r="19" spans="2:10" ht="15" thickTop="1" x14ac:dyDescent="0.3">
      <c r="B19" s="22"/>
    </row>
  </sheetData>
  <sheetProtection algorithmName="SHA-512" hashValue="WqoPUMpcHKVST+R/wroAOMdNU6qbLDofT7428U7Ntckf4dsglnOncs09cGRAhuGOUYu9SR01wHg2bLX/6a+x8w==" saltValue="bZC42ypx+DHOHLp1FI4Zpg==" spinCount="100000" sheet="1" objects="1" scenarios="1" selectLockedCells="1" selectUnlockedCells="1"/>
  <mergeCells count="3">
    <mergeCell ref="C3:D3"/>
    <mergeCell ref="B1:J1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Bénévoles</vt:lpstr>
      <vt:lpstr>Filière culturelle</vt:lpstr>
      <vt:lpstr>Autres filières</vt:lpstr>
      <vt:lpstr>Non titulaires</vt:lpstr>
      <vt:lpstr>Synthèse</vt:lpstr>
      <vt:lpstr>OuiNon</vt:lpstr>
      <vt:lpstr>T_bénévoles</vt:lpstr>
      <vt:lpstr>T_conservateurs</vt:lpstr>
    </vt:vector>
  </TitlesOfParts>
  <Company>Conseil Général du Pas de Calais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ETPT_2021_</dc:title>
  <dc:creator>VALLON Emilie</dc:creator>
  <cp:lastModifiedBy>VALLON Emilie</cp:lastModifiedBy>
  <cp:lastPrinted>2017-02-28T09:22:01Z</cp:lastPrinted>
  <dcterms:created xsi:type="dcterms:W3CDTF">2013-02-01T14:19:05Z</dcterms:created>
  <dcterms:modified xsi:type="dcterms:W3CDTF">2025-02-04T12:52:04Z</dcterms:modified>
</cp:coreProperties>
</file>